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" windowWidth="16485" windowHeight="5925" activeTab="0"/>
  </bookViews>
  <sheets>
    <sheet name="Summary" sheetId="1" r:id="rId1"/>
    <sheet name="Saturday" sheetId="2" r:id="rId2"/>
    <sheet name="Sunday" sheetId="3" r:id="rId3"/>
  </sheets>
  <definedNames/>
  <calcPr fullCalcOnLoad="1"/>
</workbook>
</file>

<file path=xl/comments2.xml><?xml version="1.0" encoding="utf-8"?>
<comments xmlns="http://schemas.openxmlformats.org/spreadsheetml/2006/main">
  <authors>
    <author>brianw</author>
    <author>b</author>
  </authors>
  <commentList>
    <comment ref="H2" authorId="0">
      <text>
        <r>
          <rPr>
            <b/>
            <sz val="8"/>
            <rFont val="Tahoma"/>
            <family val="0"/>
          </rPr>
          <t>brianw:</t>
        </r>
        <r>
          <rPr>
            <sz val="8"/>
            <rFont val="Tahoma"/>
            <family val="0"/>
          </rPr>
          <t xml:space="preserve">
Racer/Cruiser PHRF-NW adjustments</t>
        </r>
      </text>
    </comment>
    <comment ref="J2" authorId="0">
      <text>
        <r>
          <rPr>
            <b/>
            <sz val="8"/>
            <rFont val="Tahoma"/>
            <family val="0"/>
          </rPr>
          <t>brianw:</t>
        </r>
        <r>
          <rPr>
            <sz val="8"/>
            <rFont val="Tahoma"/>
            <family val="0"/>
          </rPr>
          <t xml:space="preserve">
No Flying Sails adjustment</t>
        </r>
      </text>
    </comment>
    <comment ref="I9" authorId="1">
      <text>
        <r>
          <rPr>
            <b/>
            <sz val="9"/>
            <rFont val="Tahoma"/>
            <family val="0"/>
          </rPr>
          <t>b:</t>
        </r>
        <r>
          <rPr>
            <sz val="9"/>
            <rFont val="Tahoma"/>
            <family val="0"/>
          </rPr>
          <t xml:space="preserve">
Based on NFS</t>
        </r>
      </text>
    </comment>
    <comment ref="J7" authorId="1">
      <text>
        <r>
          <rPr>
            <b/>
            <sz val="9"/>
            <rFont val="Tahoma"/>
            <family val="0"/>
          </rPr>
          <t>b:</t>
        </r>
        <r>
          <rPr>
            <sz val="9"/>
            <rFont val="Tahoma"/>
            <family val="0"/>
          </rPr>
          <t xml:space="preserve">
3XXX code results in +21 for NFS</t>
        </r>
      </text>
    </comment>
  </commentList>
</comments>
</file>

<file path=xl/comments3.xml><?xml version="1.0" encoding="utf-8"?>
<comments xmlns="http://schemas.openxmlformats.org/spreadsheetml/2006/main">
  <authors>
    <author>brianw</author>
    <author>b</author>
  </authors>
  <commentList>
    <comment ref="H2" authorId="0">
      <text>
        <r>
          <rPr>
            <b/>
            <sz val="8"/>
            <rFont val="Tahoma"/>
            <family val="0"/>
          </rPr>
          <t>brianw:</t>
        </r>
        <r>
          <rPr>
            <sz val="8"/>
            <rFont val="Tahoma"/>
            <family val="0"/>
          </rPr>
          <t xml:space="preserve">
Racer/Cruiser PHRF-NW adjustments</t>
        </r>
      </text>
    </comment>
    <comment ref="J2" authorId="0">
      <text>
        <r>
          <rPr>
            <b/>
            <sz val="8"/>
            <rFont val="Tahoma"/>
            <family val="0"/>
          </rPr>
          <t>brianw:</t>
        </r>
        <r>
          <rPr>
            <sz val="8"/>
            <rFont val="Tahoma"/>
            <family val="0"/>
          </rPr>
          <t xml:space="preserve">
No Flying Sails adjustment</t>
        </r>
      </text>
    </comment>
    <comment ref="J4" authorId="1">
      <text>
        <r>
          <rPr>
            <b/>
            <sz val="9"/>
            <rFont val="Tahoma"/>
            <family val="0"/>
          </rPr>
          <t>b:</t>
        </r>
        <r>
          <rPr>
            <sz val="9"/>
            <rFont val="Tahoma"/>
            <family val="0"/>
          </rPr>
          <t xml:space="preserve">
3XXX code results in +21 for NFS</t>
        </r>
      </text>
    </comment>
    <comment ref="I8" authorId="1">
      <text>
        <r>
          <rPr>
            <b/>
            <sz val="9"/>
            <rFont val="Tahoma"/>
            <family val="0"/>
          </rPr>
          <t>b:</t>
        </r>
        <r>
          <rPr>
            <sz val="9"/>
            <rFont val="Tahoma"/>
            <family val="0"/>
          </rPr>
          <t xml:space="preserve">
Based on NFS</t>
        </r>
      </text>
    </comment>
  </commentList>
</comments>
</file>

<file path=xl/sharedStrings.xml><?xml version="1.0" encoding="utf-8"?>
<sst xmlns="http://schemas.openxmlformats.org/spreadsheetml/2006/main" count="214" uniqueCount="66">
  <si>
    <t>Declaration of Independence</t>
  </si>
  <si>
    <t>Rating</t>
  </si>
  <si>
    <t>Express 37</t>
  </si>
  <si>
    <t>Boat Name</t>
  </si>
  <si>
    <t>Skipper</t>
  </si>
  <si>
    <t>Boat Type</t>
  </si>
  <si>
    <t>Start</t>
  </si>
  <si>
    <t>Finish</t>
  </si>
  <si>
    <t>Elapsed</t>
  </si>
  <si>
    <t>Elasped</t>
  </si>
  <si>
    <t>Cor Time</t>
  </si>
  <si>
    <t>Cor</t>
  </si>
  <si>
    <t>Sail</t>
  </si>
  <si>
    <t>FS/NFS</t>
  </si>
  <si>
    <t>FS</t>
  </si>
  <si>
    <t>NFS</t>
  </si>
  <si>
    <t>Place</t>
  </si>
  <si>
    <t>Class</t>
  </si>
  <si>
    <t>Distance:</t>
  </si>
  <si>
    <t>Mata Hari</t>
  </si>
  <si>
    <t>Gratitude</t>
  </si>
  <si>
    <t>Catalina 36</t>
  </si>
  <si>
    <t>Base</t>
  </si>
  <si>
    <t>Malo 41</t>
  </si>
  <si>
    <t>Beneteau 47.7</t>
  </si>
  <si>
    <t>First Light</t>
  </si>
  <si>
    <t>Cory Anderson</t>
  </si>
  <si>
    <t>Dorr Anderson</t>
  </si>
  <si>
    <t>Paul Walchenbach</t>
  </si>
  <si>
    <t>Susan Stillman</t>
  </si>
  <si>
    <t>NFS+</t>
  </si>
  <si>
    <t>RC+</t>
  </si>
  <si>
    <t>R1</t>
  </si>
  <si>
    <t>R2</t>
  </si>
  <si>
    <t>Total</t>
  </si>
  <si>
    <t>Roxie</t>
  </si>
  <si>
    <t>RET</t>
  </si>
  <si>
    <t>il Falco</t>
  </si>
  <si>
    <t>JoJoma</t>
  </si>
  <si>
    <t>Akari</t>
  </si>
  <si>
    <t>Au Vent</t>
  </si>
  <si>
    <t>Forget Me Knot</t>
  </si>
  <si>
    <t>none</t>
  </si>
  <si>
    <t>Jeanneau SF35</t>
  </si>
  <si>
    <t>West Wright Potter</t>
  </si>
  <si>
    <t>Bavaria 37</t>
  </si>
  <si>
    <t>Beneteau Idylle</t>
  </si>
  <si>
    <t>Swan 48</t>
  </si>
  <si>
    <t>Bavaria 38</t>
  </si>
  <si>
    <t>J/30</t>
  </si>
  <si>
    <t>Michael Massa</t>
  </si>
  <si>
    <t>Tom Luque</t>
  </si>
  <si>
    <t>Seth Siegal</t>
  </si>
  <si>
    <t>Wendell Crim</t>
  </si>
  <si>
    <t>Don Glockner</t>
  </si>
  <si>
    <t>Chris Warner</t>
  </si>
  <si>
    <t>Jim Medley</t>
  </si>
  <si>
    <t>Grady Morgan</t>
  </si>
  <si>
    <t>Renee Erickson</t>
  </si>
  <si>
    <t>Puffin</t>
  </si>
  <si>
    <t>Slingshot</t>
  </si>
  <si>
    <t>B473</t>
  </si>
  <si>
    <t>B38</t>
  </si>
  <si>
    <t>Panther</t>
  </si>
  <si>
    <t>Beneteau 473</t>
  </si>
  <si>
    <t>DNC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</si>
</sst>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[&lt;=9999999]###\-####;\(###\)\ ###\-##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h:mm:ss\ AM/PM"/>
    <numFmt numFmtId="171" formatCode="hh\.mm\.ss"/>
    <numFmt numFmtId="172" formatCode="hh:mm:ss"/>
    <numFmt numFmtId="173" formatCode="0.0"/>
    <numFmt numFmtId="174" formatCode="0.000"/>
    <numFmt numFmtId="175" formatCode="0.0000"/>
    <numFmt numFmtId="176" formatCode="0.0\ &quot;NM&quot;"/>
    <numFmt numFmtId="177" formatCode="0\ &quot;NM&quot;"/>
    <numFmt numFmtId="178" formatCode="0.00\ &quot;NM&quot;"/>
  </numFmts>
  <fonts count="45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57" applyFont="1" applyFill="1" applyBorder="1" applyAlignment="1">
      <alignment horizontal="left"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right" indent="1"/>
    </xf>
    <xf numFmtId="0" fontId="0" fillId="0" borderId="10" xfId="0" applyFont="1" applyBorder="1" applyAlignment="1">
      <alignment horizontal="left"/>
    </xf>
    <xf numFmtId="0" fontId="1" fillId="0" borderId="0" xfId="57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21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57" applyNumberFormat="1" applyFont="1" applyFill="1" applyBorder="1" applyAlignment="1">
      <alignment horizontal="right"/>
      <protection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78" fontId="0" fillId="0" borderId="0" xfId="0" applyNumberFormat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8"/>
  <sheetViews>
    <sheetView showGridLines="0" tabSelected="1" zoomScalePageLayoutView="0" workbookViewId="0" topLeftCell="A1">
      <selection activeCell="A17" sqref="A17"/>
    </sheetView>
  </sheetViews>
  <sheetFormatPr defaultColWidth="9.140625" defaultRowHeight="16.5" customHeight="1"/>
  <cols>
    <col min="1" max="1" width="5.7109375" style="24" bestFit="1" customWidth="1"/>
    <col min="2" max="2" width="6.421875" style="24" customWidth="1"/>
    <col min="3" max="3" width="24.7109375" style="24" bestFit="1" customWidth="1"/>
    <col min="4" max="4" width="6.00390625" style="24" bestFit="1" customWidth="1"/>
    <col min="5" max="5" width="17.28125" style="24" bestFit="1" customWidth="1"/>
    <col min="6" max="6" width="29.28125" style="24" bestFit="1" customWidth="1"/>
    <col min="7" max="7" width="4.7109375" style="3" bestFit="1" customWidth="1"/>
    <col min="8" max="9" width="5.57421875" style="3" customWidth="1"/>
    <col min="10" max="16384" width="9.140625" style="24" customWidth="1"/>
  </cols>
  <sheetData>
    <row r="2" spans="1:9" s="23" customFormat="1" ht="16.5" customHeight="1">
      <c r="A2" s="21" t="s">
        <v>17</v>
      </c>
      <c r="B2" s="21" t="s">
        <v>16</v>
      </c>
      <c r="C2" s="21" t="s">
        <v>3</v>
      </c>
      <c r="D2" s="21" t="s">
        <v>12</v>
      </c>
      <c r="E2" s="21" t="s">
        <v>5</v>
      </c>
      <c r="F2" s="21" t="s">
        <v>4</v>
      </c>
      <c r="G2" s="22" t="s">
        <v>32</v>
      </c>
      <c r="H2" s="22" t="s">
        <v>33</v>
      </c>
      <c r="I2" s="22" t="s">
        <v>34</v>
      </c>
    </row>
    <row r="3" spans="7:9" s="23" customFormat="1" ht="16.5" customHeight="1">
      <c r="G3" s="30"/>
      <c r="H3" s="31"/>
      <c r="I3" s="30"/>
    </row>
    <row r="4" spans="1:9" ht="16.5" customHeight="1">
      <c r="A4" s="24">
        <v>1</v>
      </c>
      <c r="B4" s="4">
        <v>1</v>
      </c>
      <c r="C4" s="28" t="s">
        <v>25</v>
      </c>
      <c r="D4" s="29">
        <v>59550</v>
      </c>
      <c r="E4" s="28" t="s">
        <v>24</v>
      </c>
      <c r="F4" s="1" t="s">
        <v>27</v>
      </c>
      <c r="G4" s="4">
        <v>2</v>
      </c>
      <c r="H4" s="4">
        <v>1</v>
      </c>
      <c r="I4" s="4">
        <f>G4+H4</f>
        <v>3</v>
      </c>
    </row>
    <row r="5" spans="1:9" ht="16.5" customHeight="1">
      <c r="A5" s="24">
        <v>1</v>
      </c>
      <c r="B5" s="4">
        <v>2</v>
      </c>
      <c r="C5" s="28" t="s">
        <v>0</v>
      </c>
      <c r="D5" s="29">
        <v>69660</v>
      </c>
      <c r="E5" s="28" t="s">
        <v>2</v>
      </c>
      <c r="F5" s="1" t="s">
        <v>58</v>
      </c>
      <c r="G5" s="4">
        <v>1</v>
      </c>
      <c r="H5" s="3">
        <v>3</v>
      </c>
      <c r="I5" s="4">
        <f>G5+H5</f>
        <v>4</v>
      </c>
    </row>
    <row r="6" spans="1:9" ht="16.5" customHeight="1">
      <c r="A6" s="24">
        <v>1</v>
      </c>
      <c r="B6" s="4">
        <v>3</v>
      </c>
      <c r="C6" s="28" t="s">
        <v>20</v>
      </c>
      <c r="D6" s="29">
        <v>111</v>
      </c>
      <c r="E6" s="28" t="s">
        <v>23</v>
      </c>
      <c r="F6" s="1" t="s">
        <v>29</v>
      </c>
      <c r="G6" s="4">
        <v>5</v>
      </c>
      <c r="H6" s="4">
        <v>2</v>
      </c>
      <c r="I6" s="4">
        <f>G6+H6</f>
        <v>7</v>
      </c>
    </row>
    <row r="7" spans="1:9" ht="16.5" customHeight="1">
      <c r="A7" s="24">
        <v>1</v>
      </c>
      <c r="B7" s="4">
        <v>4</v>
      </c>
      <c r="C7" s="28" t="s">
        <v>59</v>
      </c>
      <c r="D7" s="29" t="s">
        <v>62</v>
      </c>
      <c r="E7" s="28" t="s">
        <v>48</v>
      </c>
      <c r="F7" s="1" t="s">
        <v>56</v>
      </c>
      <c r="G7" s="4">
        <v>3</v>
      </c>
      <c r="H7" s="4">
        <v>4</v>
      </c>
      <c r="I7" s="4">
        <f>G7+H7</f>
        <v>7</v>
      </c>
    </row>
    <row r="8" spans="1:9" ht="16.5" customHeight="1">
      <c r="A8" s="24">
        <v>1</v>
      </c>
      <c r="B8" s="4">
        <v>5</v>
      </c>
      <c r="C8" s="28" t="s">
        <v>35</v>
      </c>
      <c r="D8" s="29">
        <v>826</v>
      </c>
      <c r="E8" s="28" t="s">
        <v>43</v>
      </c>
      <c r="F8" s="1" t="s">
        <v>50</v>
      </c>
      <c r="G8" s="4">
        <v>6</v>
      </c>
      <c r="H8" s="4">
        <v>5</v>
      </c>
      <c r="I8" s="4">
        <f>G8+H8</f>
        <v>11</v>
      </c>
    </row>
    <row r="9" spans="1:9" ht="16.5" customHeight="1">
      <c r="A9" s="24">
        <v>1</v>
      </c>
      <c r="B9" s="4">
        <v>6</v>
      </c>
      <c r="C9" s="28" t="s">
        <v>63</v>
      </c>
      <c r="D9" s="29">
        <v>11220</v>
      </c>
      <c r="E9" s="28" t="s">
        <v>47</v>
      </c>
      <c r="F9" s="1" t="s">
        <v>55</v>
      </c>
      <c r="G9" s="4">
        <v>4</v>
      </c>
      <c r="H9" s="4">
        <v>8</v>
      </c>
      <c r="I9" s="4">
        <f>G9+H9</f>
        <v>12</v>
      </c>
    </row>
    <row r="10" spans="1:9" ht="16.5" customHeight="1">
      <c r="A10" s="24">
        <v>1</v>
      </c>
      <c r="B10" s="4">
        <v>7</v>
      </c>
      <c r="C10" s="28" t="s">
        <v>39</v>
      </c>
      <c r="D10" s="29">
        <v>138</v>
      </c>
      <c r="E10" s="28" t="s">
        <v>45</v>
      </c>
      <c r="F10" s="1" t="s">
        <v>52</v>
      </c>
      <c r="G10" s="4">
        <v>7</v>
      </c>
      <c r="H10" s="4">
        <v>6</v>
      </c>
      <c r="I10" s="4">
        <f>G10+H10</f>
        <v>13</v>
      </c>
    </row>
    <row r="11" spans="1:9" ht="16.5" customHeight="1">
      <c r="A11" s="24">
        <v>1</v>
      </c>
      <c r="B11" s="4">
        <v>8</v>
      </c>
      <c r="C11" s="28" t="s">
        <v>60</v>
      </c>
      <c r="D11" s="29">
        <v>30112</v>
      </c>
      <c r="E11" s="28" t="s">
        <v>49</v>
      </c>
      <c r="F11" s="1" t="s">
        <v>57</v>
      </c>
      <c r="G11" s="4">
        <v>8</v>
      </c>
      <c r="H11" s="4">
        <v>7</v>
      </c>
      <c r="I11" s="4">
        <f>G11+H11</f>
        <v>15</v>
      </c>
    </row>
    <row r="12" spans="1:9" ht="16.5" customHeight="1">
      <c r="A12" s="24">
        <v>1</v>
      </c>
      <c r="B12" s="4">
        <v>9</v>
      </c>
      <c r="C12" s="28" t="s">
        <v>41</v>
      </c>
      <c r="D12" s="29" t="s">
        <v>61</v>
      </c>
      <c r="E12" s="28" t="s">
        <v>64</v>
      </c>
      <c r="F12" s="1" t="s">
        <v>54</v>
      </c>
      <c r="G12" s="4">
        <v>8</v>
      </c>
      <c r="H12" s="4">
        <v>8</v>
      </c>
      <c r="I12" s="4">
        <f>G12+H12</f>
        <v>16</v>
      </c>
    </row>
    <row r="13" spans="1:9" ht="16.5" customHeight="1">
      <c r="A13" s="24">
        <v>1</v>
      </c>
      <c r="B13" s="4">
        <v>9</v>
      </c>
      <c r="C13" s="28" t="s">
        <v>19</v>
      </c>
      <c r="D13" s="29">
        <v>1660</v>
      </c>
      <c r="E13" s="28" t="s">
        <v>21</v>
      </c>
      <c r="F13" s="1" t="s">
        <v>28</v>
      </c>
      <c r="G13" s="4">
        <v>8</v>
      </c>
      <c r="H13" s="4">
        <v>8</v>
      </c>
      <c r="I13" s="4">
        <f>G13+H13</f>
        <v>16</v>
      </c>
    </row>
    <row r="14" spans="1:9" ht="16.5" customHeight="1">
      <c r="A14" s="24">
        <v>1</v>
      </c>
      <c r="B14" s="4">
        <v>9</v>
      </c>
      <c r="C14" s="28" t="s">
        <v>40</v>
      </c>
      <c r="D14" s="29">
        <v>760</v>
      </c>
      <c r="E14" s="28" t="s">
        <v>46</v>
      </c>
      <c r="F14" s="1" t="s">
        <v>53</v>
      </c>
      <c r="G14" s="4">
        <v>8</v>
      </c>
      <c r="H14" s="4">
        <v>8</v>
      </c>
      <c r="I14" s="4">
        <f>G14+H14</f>
        <v>16</v>
      </c>
    </row>
    <row r="15" spans="1:9" ht="16.5" customHeight="1">
      <c r="A15" s="24">
        <v>1</v>
      </c>
      <c r="B15" s="4">
        <v>9</v>
      </c>
      <c r="C15" s="28" t="s">
        <v>37</v>
      </c>
      <c r="D15" s="29">
        <v>40963</v>
      </c>
      <c r="E15" s="28" t="s">
        <v>2</v>
      </c>
      <c r="F15" s="1" t="s">
        <v>26</v>
      </c>
      <c r="G15" s="4">
        <v>8</v>
      </c>
      <c r="H15" s="4">
        <v>8</v>
      </c>
      <c r="I15" s="4">
        <f>G15+H15</f>
        <v>16</v>
      </c>
    </row>
    <row r="16" spans="1:9" ht="16.5" customHeight="1">
      <c r="A16" s="24">
        <v>1</v>
      </c>
      <c r="B16" s="4">
        <v>9</v>
      </c>
      <c r="C16" s="28" t="s">
        <v>38</v>
      </c>
      <c r="D16" s="29" t="s">
        <v>42</v>
      </c>
      <c r="E16" s="28" t="s">
        <v>44</v>
      </c>
      <c r="F16" s="1" t="s">
        <v>51</v>
      </c>
      <c r="G16" s="4">
        <v>8</v>
      </c>
      <c r="H16" s="4">
        <v>8</v>
      </c>
      <c r="I16" s="4">
        <f>G16+H16</f>
        <v>16</v>
      </c>
    </row>
    <row r="18" spans="1:9" ht="16.5" customHeight="1">
      <c r="A18" s="25"/>
      <c r="B18" s="25"/>
      <c r="C18" s="25"/>
      <c r="D18" s="25"/>
      <c r="E18" s="25"/>
      <c r="F18" s="25"/>
      <c r="G18" s="26"/>
      <c r="H18" s="26"/>
      <c r="I18" s="26"/>
    </row>
  </sheetData>
  <sheetProtection/>
  <printOptions horizontalCentered="1"/>
  <pageMargins left="0.5" right="0.5" top="1.5" bottom="1" header="0.5" footer="0.5"/>
  <pageSetup fitToHeight="1" fitToWidth="1" horizontalDpi="600" verticalDpi="600" orientation="landscape" r:id="rId1"/>
  <headerFooter alignWithMargins="0">
    <oddHeader>&amp;C&amp;"Arial,Bold"SYC Fall Equinox Regatta
September 27-28, 2008
 Results - 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"/>
  <sheetViews>
    <sheetView showGridLines="0" zoomScalePageLayoutView="0" workbookViewId="0" topLeftCell="A1">
      <selection activeCell="A16" sqref="A16"/>
    </sheetView>
  </sheetViews>
  <sheetFormatPr defaultColWidth="9.140625" defaultRowHeight="16.5" customHeight="1"/>
  <cols>
    <col min="1" max="1" width="5.421875" style="7" customWidth="1"/>
    <col min="2" max="2" width="5.28125" style="7" customWidth="1"/>
    <col min="3" max="3" width="24.7109375" style="7" bestFit="1" customWidth="1"/>
    <col min="4" max="4" width="7.421875" style="7" bestFit="1" customWidth="1"/>
    <col min="5" max="5" width="17.28125" style="7" bestFit="1" customWidth="1"/>
    <col min="6" max="6" width="16.421875" style="7" bestFit="1" customWidth="1"/>
    <col min="7" max="7" width="5.28125" style="7" bestFit="1" customWidth="1"/>
    <col min="8" max="8" width="4.7109375" style="7" bestFit="1" customWidth="1"/>
    <col min="9" max="9" width="4.00390625" style="7" bestFit="1" customWidth="1"/>
    <col min="10" max="10" width="5.8515625" style="7" bestFit="1" customWidth="1"/>
    <col min="11" max="11" width="4.7109375" style="7" bestFit="1" customWidth="1"/>
    <col min="12" max="12" width="4.7109375" style="7" customWidth="1"/>
    <col min="13" max="13" width="7.7109375" style="7" customWidth="1"/>
    <col min="14" max="14" width="6.28125" style="8" bestFit="1" customWidth="1"/>
    <col min="15" max="17" width="8.140625" style="7" bestFit="1" customWidth="1"/>
    <col min="18" max="18" width="11.421875" style="7" hidden="1" customWidth="1"/>
    <col min="19" max="19" width="13.57421875" style="9" hidden="1" customWidth="1"/>
    <col min="20" max="20" width="11.7109375" style="9" hidden="1" customWidth="1"/>
    <col min="21" max="21" width="8.421875" style="7" bestFit="1" customWidth="1"/>
    <col min="22" max="16384" width="9.140625" style="7" customWidth="1"/>
  </cols>
  <sheetData>
    <row r="2" spans="1:21" s="2" customFormat="1" ht="16.5" customHeight="1">
      <c r="A2" s="10" t="s">
        <v>17</v>
      </c>
      <c r="B2" s="10" t="s">
        <v>16</v>
      </c>
      <c r="C2" s="10" t="s">
        <v>3</v>
      </c>
      <c r="D2" s="10" t="s">
        <v>12</v>
      </c>
      <c r="E2" s="10" t="s">
        <v>5</v>
      </c>
      <c r="F2" s="10" t="s">
        <v>4</v>
      </c>
      <c r="G2" s="10" t="s">
        <v>22</v>
      </c>
      <c r="H2" s="10" t="s">
        <v>31</v>
      </c>
      <c r="I2" s="10" t="s">
        <v>14</v>
      </c>
      <c r="J2" s="10" t="s">
        <v>30</v>
      </c>
      <c r="K2" s="10" t="s">
        <v>15</v>
      </c>
      <c r="L2" s="10"/>
      <c r="M2" s="10" t="s">
        <v>13</v>
      </c>
      <c r="N2" s="5" t="s">
        <v>1</v>
      </c>
      <c r="O2" s="10" t="s">
        <v>6</v>
      </c>
      <c r="P2" s="10" t="s">
        <v>7</v>
      </c>
      <c r="Q2" s="10" t="s">
        <v>9</v>
      </c>
      <c r="R2" s="10" t="s">
        <v>8</v>
      </c>
      <c r="S2" s="11" t="s">
        <v>11</v>
      </c>
      <c r="T2" s="11" t="s">
        <v>10</v>
      </c>
      <c r="U2" s="12" t="s">
        <v>10</v>
      </c>
    </row>
    <row r="3" spans="1:21" ht="16.5" customHeight="1">
      <c r="A3" s="7">
        <v>1</v>
      </c>
      <c r="B3" s="4">
        <v>1</v>
      </c>
      <c r="C3" s="28" t="s">
        <v>0</v>
      </c>
      <c r="D3" s="29">
        <v>69660</v>
      </c>
      <c r="E3" s="28" t="s">
        <v>2</v>
      </c>
      <c r="F3" s="1" t="s">
        <v>58</v>
      </c>
      <c r="G3" s="28">
        <v>73</v>
      </c>
      <c r="H3" s="16"/>
      <c r="I3" s="16">
        <f aca="true" t="shared" si="0" ref="I3:I8">G3+H3</f>
        <v>73</v>
      </c>
      <c r="J3" s="16">
        <v>18</v>
      </c>
      <c r="K3" s="16">
        <f aca="true" t="shared" si="1" ref="K3:K15">I3+J3</f>
        <v>91</v>
      </c>
      <c r="L3" s="28"/>
      <c r="M3" s="6" t="s">
        <v>14</v>
      </c>
      <c r="N3" s="8">
        <f aca="true" t="shared" si="2" ref="N3:N15">IF(M3="FS",I3,K3)</f>
        <v>73</v>
      </c>
      <c r="O3" s="13">
        <v>0.3888888888888889</v>
      </c>
      <c r="P3" s="13">
        <v>0.5047453703703704</v>
      </c>
      <c r="Q3" s="14">
        <f aca="true" t="shared" si="3" ref="Q3:Q15">P3-O3</f>
        <v>0.11585648148148148</v>
      </c>
      <c r="R3" s="9">
        <f aca="true" t="shared" si="4" ref="R3:R15">3600*HOUR(Q3)+60*MINUTE(Q3)+SECOND(Q3)</f>
        <v>10010</v>
      </c>
      <c r="S3" s="9">
        <f aca="true" t="shared" si="5" ref="S3:S15">-$C$17*N3</f>
        <v>-649.7</v>
      </c>
      <c r="T3" s="15">
        <f aca="true" t="shared" si="6" ref="T3:T15">R3+S3</f>
        <v>9360.3</v>
      </c>
      <c r="U3" s="14">
        <f aca="true" t="shared" si="7" ref="U3:U15">TIME(TRUNC(T3/3600),TRUNC(MOD(T3,3600)/60),ROUND(MOD(T3,60),0))</f>
        <v>0.10833333333333334</v>
      </c>
    </row>
    <row r="4" spans="1:21" ht="16.5" customHeight="1">
      <c r="A4" s="7">
        <v>1</v>
      </c>
      <c r="B4" s="4">
        <v>2</v>
      </c>
      <c r="C4" s="28" t="s">
        <v>25</v>
      </c>
      <c r="D4" s="29">
        <v>59550</v>
      </c>
      <c r="E4" s="28" t="s">
        <v>24</v>
      </c>
      <c r="F4" s="1" t="s">
        <v>27</v>
      </c>
      <c r="G4" s="28">
        <v>51</v>
      </c>
      <c r="H4" s="16"/>
      <c r="I4" s="16">
        <f t="shared" si="0"/>
        <v>51</v>
      </c>
      <c r="J4" s="16">
        <v>18</v>
      </c>
      <c r="K4" s="16">
        <f t="shared" si="1"/>
        <v>69</v>
      </c>
      <c r="L4" s="28"/>
      <c r="M4" s="6" t="s">
        <v>14</v>
      </c>
      <c r="N4" s="8">
        <f t="shared" si="2"/>
        <v>51</v>
      </c>
      <c r="O4" s="13">
        <v>0.3888888888888889</v>
      </c>
      <c r="P4" s="13">
        <v>0.5107638888888889</v>
      </c>
      <c r="Q4" s="14">
        <f t="shared" si="3"/>
        <v>0.12187500000000001</v>
      </c>
      <c r="R4" s="9">
        <f t="shared" si="4"/>
        <v>10530</v>
      </c>
      <c r="S4" s="9">
        <f t="shared" si="5"/>
        <v>-453.90000000000003</v>
      </c>
      <c r="T4" s="15">
        <f t="shared" si="6"/>
        <v>10076.1</v>
      </c>
      <c r="U4" s="14">
        <f t="shared" si="7"/>
        <v>0.11662037037037037</v>
      </c>
    </row>
    <row r="5" spans="1:21" ht="16.5" customHeight="1">
      <c r="A5" s="7">
        <v>1</v>
      </c>
      <c r="B5" s="4">
        <v>3</v>
      </c>
      <c r="C5" s="28" t="s">
        <v>59</v>
      </c>
      <c r="D5" s="29" t="s">
        <v>62</v>
      </c>
      <c r="E5" s="28" t="s">
        <v>48</v>
      </c>
      <c r="F5" s="1" t="s">
        <v>56</v>
      </c>
      <c r="G5" s="28">
        <v>129</v>
      </c>
      <c r="H5" s="16"/>
      <c r="I5" s="16">
        <f t="shared" si="0"/>
        <v>129</v>
      </c>
      <c r="J5" s="16">
        <v>18</v>
      </c>
      <c r="K5" s="16">
        <f t="shared" si="1"/>
        <v>147</v>
      </c>
      <c r="L5" s="28"/>
      <c r="M5" s="6" t="s">
        <v>15</v>
      </c>
      <c r="N5" s="8">
        <f t="shared" si="2"/>
        <v>147</v>
      </c>
      <c r="O5" s="13">
        <v>0.3888888888888889</v>
      </c>
      <c r="P5" s="13">
        <v>0.5561111111111111</v>
      </c>
      <c r="Q5" s="14">
        <f t="shared" si="3"/>
        <v>0.16722222222222222</v>
      </c>
      <c r="R5" s="9">
        <f t="shared" si="4"/>
        <v>14448</v>
      </c>
      <c r="S5" s="9">
        <f t="shared" si="5"/>
        <v>-1308.3</v>
      </c>
      <c r="T5" s="15">
        <f t="shared" si="6"/>
        <v>13139.7</v>
      </c>
      <c r="U5" s="14">
        <f t="shared" si="7"/>
        <v>0.15208333333333332</v>
      </c>
    </row>
    <row r="6" spans="1:21" ht="16.5" customHeight="1">
      <c r="A6" s="7">
        <v>1</v>
      </c>
      <c r="B6" s="4">
        <v>4</v>
      </c>
      <c r="C6" s="28" t="s">
        <v>63</v>
      </c>
      <c r="D6" s="29">
        <v>11220</v>
      </c>
      <c r="E6" s="28" t="s">
        <v>47</v>
      </c>
      <c r="F6" s="1" t="s">
        <v>55</v>
      </c>
      <c r="G6" s="28">
        <v>79</v>
      </c>
      <c r="H6" s="16"/>
      <c r="I6" s="16">
        <f t="shared" si="0"/>
        <v>79</v>
      </c>
      <c r="J6" s="16">
        <v>18</v>
      </c>
      <c r="K6" s="16">
        <f t="shared" si="1"/>
        <v>97</v>
      </c>
      <c r="L6" s="28">
        <v>96</v>
      </c>
      <c r="M6" s="6" t="s">
        <v>15</v>
      </c>
      <c r="N6" s="8">
        <f t="shared" si="2"/>
        <v>97</v>
      </c>
      <c r="O6" s="13">
        <v>0.3888888888888889</v>
      </c>
      <c r="P6" s="13">
        <v>0.552025462962963</v>
      </c>
      <c r="Q6" s="14">
        <f t="shared" si="3"/>
        <v>0.16313657407407406</v>
      </c>
      <c r="R6" s="9">
        <f t="shared" si="4"/>
        <v>14095</v>
      </c>
      <c r="S6" s="9">
        <f t="shared" si="5"/>
        <v>-863.3000000000001</v>
      </c>
      <c r="T6" s="15">
        <f t="shared" si="6"/>
        <v>13231.7</v>
      </c>
      <c r="U6" s="14">
        <f t="shared" si="7"/>
        <v>0.15314814814814814</v>
      </c>
    </row>
    <row r="7" spans="1:21" ht="15.75" customHeight="1">
      <c r="A7" s="7">
        <v>1</v>
      </c>
      <c r="B7" s="4">
        <v>5</v>
      </c>
      <c r="C7" s="28" t="s">
        <v>20</v>
      </c>
      <c r="D7" s="29">
        <v>111</v>
      </c>
      <c r="E7" s="28" t="s">
        <v>23</v>
      </c>
      <c r="F7" s="1" t="s">
        <v>29</v>
      </c>
      <c r="G7" s="28">
        <v>140</v>
      </c>
      <c r="H7" s="16"/>
      <c r="I7" s="16">
        <f t="shared" si="0"/>
        <v>140</v>
      </c>
      <c r="J7" s="16">
        <v>21</v>
      </c>
      <c r="K7" s="16">
        <f t="shared" si="1"/>
        <v>161</v>
      </c>
      <c r="L7" s="28"/>
      <c r="M7" s="6" t="s">
        <v>14</v>
      </c>
      <c r="N7" s="8">
        <f t="shared" si="2"/>
        <v>140</v>
      </c>
      <c r="O7" s="13">
        <v>0.3888888888888889</v>
      </c>
      <c r="P7" s="13">
        <v>0.5584490740740741</v>
      </c>
      <c r="Q7" s="14">
        <f t="shared" si="3"/>
        <v>0.16956018518518517</v>
      </c>
      <c r="R7" s="9">
        <f t="shared" si="4"/>
        <v>14650</v>
      </c>
      <c r="S7" s="9">
        <f t="shared" si="5"/>
        <v>-1246</v>
      </c>
      <c r="T7" s="15">
        <f t="shared" si="6"/>
        <v>13404</v>
      </c>
      <c r="U7" s="14">
        <f t="shared" si="7"/>
        <v>0.15513888888888888</v>
      </c>
    </row>
    <row r="8" spans="1:21" ht="15.75" customHeight="1">
      <c r="A8" s="7">
        <v>1</v>
      </c>
      <c r="B8" s="4">
        <v>6</v>
      </c>
      <c r="C8" s="28" t="s">
        <v>35</v>
      </c>
      <c r="D8" s="29">
        <v>826</v>
      </c>
      <c r="E8" s="28" t="s">
        <v>43</v>
      </c>
      <c r="F8" s="1" t="s">
        <v>50</v>
      </c>
      <c r="G8" s="28">
        <v>114</v>
      </c>
      <c r="H8" s="16"/>
      <c r="I8" s="16">
        <f t="shared" si="0"/>
        <v>114</v>
      </c>
      <c r="J8" s="16">
        <v>18</v>
      </c>
      <c r="K8" s="16">
        <f t="shared" si="1"/>
        <v>132</v>
      </c>
      <c r="L8" s="28"/>
      <c r="M8" s="6" t="s">
        <v>14</v>
      </c>
      <c r="N8" s="8">
        <f t="shared" si="2"/>
        <v>114</v>
      </c>
      <c r="O8" s="13">
        <v>0.3888888888888889</v>
      </c>
      <c r="P8" s="13">
        <v>0.5930324074074075</v>
      </c>
      <c r="Q8" s="14">
        <f t="shared" si="3"/>
        <v>0.20414351851851859</v>
      </c>
      <c r="R8" s="9">
        <f t="shared" si="4"/>
        <v>17638</v>
      </c>
      <c r="S8" s="9">
        <f t="shared" si="5"/>
        <v>-1014.6</v>
      </c>
      <c r="T8" s="15">
        <f t="shared" si="6"/>
        <v>16623.4</v>
      </c>
      <c r="U8" s="14">
        <f t="shared" si="7"/>
        <v>0.19239583333333332</v>
      </c>
    </row>
    <row r="9" spans="1:21" ht="16.5" customHeight="1">
      <c r="A9" s="7">
        <v>1</v>
      </c>
      <c r="B9" s="4">
        <v>7</v>
      </c>
      <c r="C9" s="28" t="s">
        <v>39</v>
      </c>
      <c r="D9" s="29">
        <v>138</v>
      </c>
      <c r="E9" s="28" t="s">
        <v>45</v>
      </c>
      <c r="F9" s="1" t="s">
        <v>52</v>
      </c>
      <c r="G9" s="28">
        <v>0</v>
      </c>
      <c r="H9" s="16"/>
      <c r="I9" s="16">
        <v>124</v>
      </c>
      <c r="J9" s="16">
        <v>18</v>
      </c>
      <c r="K9" s="16">
        <f t="shared" si="1"/>
        <v>142</v>
      </c>
      <c r="L9" s="28">
        <v>142</v>
      </c>
      <c r="M9" s="6" t="s">
        <v>15</v>
      </c>
      <c r="N9" s="8">
        <f t="shared" si="2"/>
        <v>142</v>
      </c>
      <c r="O9" s="13">
        <v>0.3888888888888889</v>
      </c>
      <c r="P9" s="13">
        <v>0.5998842592592593</v>
      </c>
      <c r="Q9" s="14">
        <f t="shared" si="3"/>
        <v>0.21099537037037036</v>
      </c>
      <c r="R9" s="9">
        <f t="shared" si="4"/>
        <v>18230</v>
      </c>
      <c r="S9" s="9">
        <f t="shared" si="5"/>
        <v>-1263.8</v>
      </c>
      <c r="T9" s="15">
        <f t="shared" si="6"/>
        <v>16966.2</v>
      </c>
      <c r="U9" s="14">
        <f t="shared" si="7"/>
        <v>0.19636574074074073</v>
      </c>
    </row>
    <row r="10" spans="1:21" ht="16.5" customHeight="1">
      <c r="A10" s="7">
        <v>1</v>
      </c>
      <c r="B10" s="4">
        <v>8</v>
      </c>
      <c r="C10" s="28" t="s">
        <v>60</v>
      </c>
      <c r="D10" s="29">
        <v>30112</v>
      </c>
      <c r="E10" s="28" t="s">
        <v>49</v>
      </c>
      <c r="F10" s="1" t="s">
        <v>57</v>
      </c>
      <c r="G10" s="28">
        <v>138</v>
      </c>
      <c r="H10" s="16"/>
      <c r="I10" s="16">
        <f aca="true" t="shared" si="8" ref="I10:I15">G10+H10</f>
        <v>138</v>
      </c>
      <c r="J10" s="16">
        <v>18</v>
      </c>
      <c r="K10" s="16">
        <f t="shared" si="1"/>
        <v>156</v>
      </c>
      <c r="L10" s="28"/>
      <c r="M10" s="6" t="s">
        <v>14</v>
      </c>
      <c r="N10" s="8">
        <f t="shared" si="2"/>
        <v>138</v>
      </c>
      <c r="O10" s="13">
        <v>0.3888888888888889</v>
      </c>
      <c r="P10" s="13">
        <v>0.611111111111111</v>
      </c>
      <c r="Q10" s="14">
        <f t="shared" si="3"/>
        <v>0.22222222222222215</v>
      </c>
      <c r="R10" s="9">
        <f t="shared" si="4"/>
        <v>19200</v>
      </c>
      <c r="S10" s="9">
        <f t="shared" si="5"/>
        <v>-1228.2</v>
      </c>
      <c r="T10" s="15">
        <f t="shared" si="6"/>
        <v>17971.8</v>
      </c>
      <c r="U10" s="14">
        <f t="shared" si="7"/>
        <v>0.20800925925925925</v>
      </c>
    </row>
    <row r="11" spans="1:21" ht="16.5" customHeight="1">
      <c r="A11" s="7">
        <v>1</v>
      </c>
      <c r="B11" s="4">
        <v>8</v>
      </c>
      <c r="C11" s="28" t="s">
        <v>40</v>
      </c>
      <c r="D11" s="29">
        <v>760</v>
      </c>
      <c r="E11" s="28" t="s">
        <v>46</v>
      </c>
      <c r="F11" s="1" t="s">
        <v>53</v>
      </c>
      <c r="G11" s="28">
        <v>171</v>
      </c>
      <c r="H11" s="16"/>
      <c r="I11" s="16">
        <f t="shared" si="8"/>
        <v>171</v>
      </c>
      <c r="J11" s="16">
        <v>18</v>
      </c>
      <c r="K11" s="16">
        <f t="shared" si="1"/>
        <v>189</v>
      </c>
      <c r="L11" s="28">
        <v>183</v>
      </c>
      <c r="M11" s="6" t="s">
        <v>15</v>
      </c>
      <c r="N11" s="8">
        <f t="shared" si="2"/>
        <v>189</v>
      </c>
      <c r="O11" s="13">
        <v>0.3888888888888889</v>
      </c>
      <c r="P11" s="13" t="s">
        <v>65</v>
      </c>
      <c r="Q11" s="14" t="e">
        <f t="shared" si="3"/>
        <v>#VALUE!</v>
      </c>
      <c r="R11" s="9" t="e">
        <f t="shared" si="4"/>
        <v>#VALUE!</v>
      </c>
      <c r="S11" s="9">
        <f t="shared" si="5"/>
        <v>-1682.1000000000001</v>
      </c>
      <c r="T11" s="15" t="e">
        <f t="shared" si="6"/>
        <v>#VALUE!</v>
      </c>
      <c r="U11" s="14" t="e">
        <f t="shared" si="7"/>
        <v>#VALUE!</v>
      </c>
    </row>
    <row r="12" spans="1:21" ht="16.5" customHeight="1">
      <c r="A12" s="7">
        <v>1</v>
      </c>
      <c r="B12" s="4">
        <v>8</v>
      </c>
      <c r="C12" s="28" t="s">
        <v>41</v>
      </c>
      <c r="D12" s="29" t="s">
        <v>61</v>
      </c>
      <c r="E12" s="28" t="s">
        <v>64</v>
      </c>
      <c r="F12" s="1" t="s">
        <v>54</v>
      </c>
      <c r="G12" s="28">
        <v>78</v>
      </c>
      <c r="H12" s="16"/>
      <c r="I12" s="16">
        <f t="shared" si="8"/>
        <v>78</v>
      </c>
      <c r="J12" s="16">
        <v>21</v>
      </c>
      <c r="K12" s="16">
        <f t="shared" si="1"/>
        <v>99</v>
      </c>
      <c r="L12" s="28"/>
      <c r="M12" s="6" t="s">
        <v>15</v>
      </c>
      <c r="N12" s="8">
        <f t="shared" si="2"/>
        <v>99</v>
      </c>
      <c r="O12" s="13">
        <v>0.3888888888888889</v>
      </c>
      <c r="P12" s="13" t="s">
        <v>36</v>
      </c>
      <c r="Q12" s="14" t="e">
        <f t="shared" si="3"/>
        <v>#VALUE!</v>
      </c>
      <c r="R12" s="9" t="e">
        <f t="shared" si="4"/>
        <v>#VALUE!</v>
      </c>
      <c r="S12" s="9">
        <f t="shared" si="5"/>
        <v>-881.1</v>
      </c>
      <c r="T12" s="15" t="e">
        <f t="shared" si="6"/>
        <v>#VALUE!</v>
      </c>
      <c r="U12" s="14" t="e">
        <f t="shared" si="7"/>
        <v>#VALUE!</v>
      </c>
    </row>
    <row r="13" spans="1:21" ht="16.5" customHeight="1">
      <c r="A13" s="7">
        <v>1</v>
      </c>
      <c r="B13" s="4">
        <v>8</v>
      </c>
      <c r="C13" s="28" t="s">
        <v>37</v>
      </c>
      <c r="D13" s="29">
        <v>40963</v>
      </c>
      <c r="E13" s="28" t="s">
        <v>2</v>
      </c>
      <c r="F13" s="1" t="s">
        <v>26</v>
      </c>
      <c r="G13" s="28">
        <v>73</v>
      </c>
      <c r="H13" s="16"/>
      <c r="I13" s="16">
        <f t="shared" si="8"/>
        <v>73</v>
      </c>
      <c r="J13" s="16">
        <v>18</v>
      </c>
      <c r="K13" s="16">
        <f t="shared" si="1"/>
        <v>91</v>
      </c>
      <c r="L13" s="28"/>
      <c r="M13" s="6" t="s">
        <v>15</v>
      </c>
      <c r="N13" s="8">
        <f t="shared" si="2"/>
        <v>91</v>
      </c>
      <c r="O13" s="13">
        <v>0.3888888888888889</v>
      </c>
      <c r="P13" s="13" t="s">
        <v>65</v>
      </c>
      <c r="Q13" s="14" t="e">
        <f t="shared" si="3"/>
        <v>#VALUE!</v>
      </c>
      <c r="R13" s="9" t="e">
        <f t="shared" si="4"/>
        <v>#VALUE!</v>
      </c>
      <c r="S13" s="9">
        <f t="shared" si="5"/>
        <v>-809.9</v>
      </c>
      <c r="T13" s="15" t="e">
        <f t="shared" si="6"/>
        <v>#VALUE!</v>
      </c>
      <c r="U13" s="14" t="e">
        <f t="shared" si="7"/>
        <v>#VALUE!</v>
      </c>
    </row>
    <row r="14" spans="1:21" ht="16.5" customHeight="1">
      <c r="A14" s="7">
        <v>1</v>
      </c>
      <c r="B14" s="4">
        <v>8</v>
      </c>
      <c r="C14" s="28" t="s">
        <v>38</v>
      </c>
      <c r="D14" s="29" t="s">
        <v>42</v>
      </c>
      <c r="E14" s="28" t="s">
        <v>44</v>
      </c>
      <c r="F14" s="1" t="s">
        <v>51</v>
      </c>
      <c r="G14" s="28">
        <v>0</v>
      </c>
      <c r="H14" s="16"/>
      <c r="I14" s="16">
        <f t="shared" si="8"/>
        <v>0</v>
      </c>
      <c r="J14" s="16">
        <v>18</v>
      </c>
      <c r="K14" s="16">
        <f t="shared" si="1"/>
        <v>18</v>
      </c>
      <c r="L14" s="28"/>
      <c r="M14" s="6" t="s">
        <v>15</v>
      </c>
      <c r="N14" s="8">
        <f t="shared" si="2"/>
        <v>18</v>
      </c>
      <c r="O14" s="13">
        <v>0.3888888888888889</v>
      </c>
      <c r="P14" s="13" t="s">
        <v>65</v>
      </c>
      <c r="Q14" s="14" t="e">
        <f t="shared" si="3"/>
        <v>#VALUE!</v>
      </c>
      <c r="R14" s="9" t="e">
        <f t="shared" si="4"/>
        <v>#VALUE!</v>
      </c>
      <c r="S14" s="9">
        <f t="shared" si="5"/>
        <v>-160.20000000000002</v>
      </c>
      <c r="T14" s="15" t="e">
        <f t="shared" si="6"/>
        <v>#VALUE!</v>
      </c>
      <c r="U14" s="14" t="e">
        <f t="shared" si="7"/>
        <v>#VALUE!</v>
      </c>
    </row>
    <row r="15" spans="1:21" ht="16.5" customHeight="1">
      <c r="A15" s="7">
        <v>1</v>
      </c>
      <c r="B15" s="4">
        <v>8</v>
      </c>
      <c r="C15" s="28" t="s">
        <v>19</v>
      </c>
      <c r="D15" s="29">
        <v>1660</v>
      </c>
      <c r="E15" s="28" t="s">
        <v>21</v>
      </c>
      <c r="F15" s="1" t="s">
        <v>28</v>
      </c>
      <c r="G15" s="28">
        <v>153</v>
      </c>
      <c r="H15" s="16"/>
      <c r="I15" s="16">
        <f t="shared" si="8"/>
        <v>153</v>
      </c>
      <c r="J15" s="16">
        <v>18</v>
      </c>
      <c r="K15" s="16">
        <f t="shared" si="1"/>
        <v>171</v>
      </c>
      <c r="L15" s="28">
        <v>173</v>
      </c>
      <c r="M15" s="6" t="s">
        <v>15</v>
      </c>
      <c r="N15" s="8">
        <f t="shared" si="2"/>
        <v>171</v>
      </c>
      <c r="O15" s="13">
        <v>0.3888888888888889</v>
      </c>
      <c r="P15" s="13" t="s">
        <v>36</v>
      </c>
      <c r="Q15" s="14" t="e">
        <f t="shared" si="3"/>
        <v>#VALUE!</v>
      </c>
      <c r="R15" s="9" t="e">
        <f t="shared" si="4"/>
        <v>#VALUE!</v>
      </c>
      <c r="S15" s="9">
        <f t="shared" si="5"/>
        <v>-1521.9</v>
      </c>
      <c r="T15" s="15" t="e">
        <f t="shared" si="6"/>
        <v>#VALUE!</v>
      </c>
      <c r="U15" s="14" t="e">
        <f t="shared" si="7"/>
        <v>#VALUE!</v>
      </c>
    </row>
    <row r="16" spans="1:21" ht="16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8"/>
      <c r="O16" s="17"/>
      <c r="P16" s="17"/>
      <c r="Q16" s="19"/>
      <c r="R16" s="17"/>
      <c r="S16" s="20"/>
      <c r="T16" s="20"/>
      <c r="U16" s="17"/>
    </row>
    <row r="17" spans="1:3" ht="16.5" customHeight="1">
      <c r="A17" s="7" t="s">
        <v>18</v>
      </c>
      <c r="C17" s="27">
        <v>8.9</v>
      </c>
    </row>
  </sheetData>
  <sheetProtection/>
  <printOptions horizontalCentered="1"/>
  <pageMargins left="0.5" right="0.5" top="1.5" bottom="1" header="0.5" footer="0.5"/>
  <pageSetup fitToHeight="1" fitToWidth="1" horizontalDpi="600" verticalDpi="600" orientation="landscape" scale="85" r:id="rId3"/>
  <headerFooter alignWithMargins="0">
    <oddHeader>&amp;C&amp;"Arial,Bold"SYC Fall Equinox Regatta
September 27-28, 2008
 Results - 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"/>
  <sheetViews>
    <sheetView showGridLines="0" zoomScalePageLayoutView="0" workbookViewId="0" topLeftCell="A1">
      <selection activeCell="D23" sqref="D23"/>
    </sheetView>
  </sheetViews>
  <sheetFormatPr defaultColWidth="9.140625" defaultRowHeight="16.5" customHeight="1"/>
  <cols>
    <col min="1" max="1" width="5.421875" style="7" customWidth="1"/>
    <col min="2" max="2" width="5.28125" style="7" customWidth="1"/>
    <col min="3" max="3" width="24.7109375" style="7" bestFit="1" customWidth="1"/>
    <col min="4" max="4" width="7.421875" style="7" bestFit="1" customWidth="1"/>
    <col min="5" max="5" width="17.28125" style="7" bestFit="1" customWidth="1"/>
    <col min="6" max="6" width="16.421875" style="7" bestFit="1" customWidth="1"/>
    <col min="7" max="7" width="5.28125" style="7" bestFit="1" customWidth="1"/>
    <col min="8" max="8" width="4.7109375" style="7" bestFit="1" customWidth="1"/>
    <col min="9" max="9" width="4.00390625" style="7" bestFit="1" customWidth="1"/>
    <col min="10" max="10" width="5.8515625" style="7" bestFit="1" customWidth="1"/>
    <col min="11" max="11" width="4.7109375" style="7" bestFit="1" customWidth="1"/>
    <col min="12" max="12" width="4.7109375" style="7" customWidth="1"/>
    <col min="13" max="13" width="7.7109375" style="7" customWidth="1"/>
    <col min="14" max="14" width="6.28125" style="8" bestFit="1" customWidth="1"/>
    <col min="15" max="17" width="8.140625" style="7" bestFit="1" customWidth="1"/>
    <col min="18" max="18" width="11.421875" style="7" hidden="1" customWidth="1"/>
    <col min="19" max="19" width="13.57421875" style="9" hidden="1" customWidth="1"/>
    <col min="20" max="20" width="11.7109375" style="9" hidden="1" customWidth="1"/>
    <col min="21" max="21" width="8.421875" style="7" bestFit="1" customWidth="1"/>
    <col min="22" max="16384" width="9.140625" style="7" customWidth="1"/>
  </cols>
  <sheetData>
    <row r="2" spans="1:21" s="2" customFormat="1" ht="16.5" customHeight="1">
      <c r="A2" s="10" t="s">
        <v>17</v>
      </c>
      <c r="B2" s="10" t="s">
        <v>16</v>
      </c>
      <c r="C2" s="10" t="s">
        <v>3</v>
      </c>
      <c r="D2" s="10" t="s">
        <v>12</v>
      </c>
      <c r="E2" s="10" t="s">
        <v>5</v>
      </c>
      <c r="F2" s="10" t="s">
        <v>4</v>
      </c>
      <c r="G2" s="10" t="s">
        <v>22</v>
      </c>
      <c r="H2" s="10" t="s">
        <v>31</v>
      </c>
      <c r="I2" s="10" t="s">
        <v>14</v>
      </c>
      <c r="J2" s="10" t="s">
        <v>30</v>
      </c>
      <c r="K2" s="10" t="s">
        <v>15</v>
      </c>
      <c r="L2" s="10"/>
      <c r="M2" s="10" t="s">
        <v>13</v>
      </c>
      <c r="N2" s="5" t="s">
        <v>1</v>
      </c>
      <c r="O2" s="10" t="s">
        <v>6</v>
      </c>
      <c r="P2" s="10" t="s">
        <v>7</v>
      </c>
      <c r="Q2" s="10" t="s">
        <v>9</v>
      </c>
      <c r="R2" s="10" t="s">
        <v>8</v>
      </c>
      <c r="S2" s="11" t="s">
        <v>11</v>
      </c>
      <c r="T2" s="11" t="s">
        <v>10</v>
      </c>
      <c r="U2" s="12" t="s">
        <v>10</v>
      </c>
    </row>
    <row r="3" spans="1:21" ht="16.5" customHeight="1">
      <c r="A3" s="7">
        <v>1</v>
      </c>
      <c r="B3" s="4">
        <v>1</v>
      </c>
      <c r="C3" s="28" t="s">
        <v>25</v>
      </c>
      <c r="D3" s="29">
        <v>59550</v>
      </c>
      <c r="E3" s="28" t="s">
        <v>24</v>
      </c>
      <c r="F3" s="1" t="s">
        <v>27</v>
      </c>
      <c r="G3" s="28">
        <v>51</v>
      </c>
      <c r="H3" s="16"/>
      <c r="I3" s="16">
        <f>G3+H3</f>
        <v>51</v>
      </c>
      <c r="J3" s="16">
        <v>18</v>
      </c>
      <c r="K3" s="16">
        <f>I3+J3</f>
        <v>69</v>
      </c>
      <c r="L3" s="28"/>
      <c r="M3" s="6" t="s">
        <v>15</v>
      </c>
      <c r="N3" s="8">
        <f>IF(M3="FS",I3,K3)</f>
        <v>69</v>
      </c>
      <c r="O3" s="13">
        <v>0.4756944444444444</v>
      </c>
      <c r="P3" s="13">
        <v>0.6137731481481482</v>
      </c>
      <c r="Q3" s="14">
        <f>P3-O3</f>
        <v>0.1380787037037038</v>
      </c>
      <c r="R3" s="9">
        <f>3600*HOUR(Q3)+60*MINUTE(Q3)+SECOND(Q3)</f>
        <v>11930</v>
      </c>
      <c r="S3" s="9">
        <f>-$C$17*N3</f>
        <v>-1204.05</v>
      </c>
      <c r="T3" s="15">
        <f>R3+S3</f>
        <v>10725.95</v>
      </c>
      <c r="U3" s="14">
        <f>TIME(TRUNC(T3/3600),TRUNC(MOD(T3,3600)/60),ROUND(MOD(T3,60),0))</f>
        <v>0.12414351851851851</v>
      </c>
    </row>
    <row r="4" spans="1:21" ht="16.5" customHeight="1">
      <c r="A4" s="7">
        <v>1</v>
      </c>
      <c r="B4" s="4">
        <v>2</v>
      </c>
      <c r="C4" s="28" t="s">
        <v>20</v>
      </c>
      <c r="D4" s="29">
        <v>111</v>
      </c>
      <c r="E4" s="28" t="s">
        <v>23</v>
      </c>
      <c r="F4" s="1" t="s">
        <v>29</v>
      </c>
      <c r="G4" s="28">
        <v>140</v>
      </c>
      <c r="H4" s="16"/>
      <c r="I4" s="16">
        <f>G4+H4</f>
        <v>140</v>
      </c>
      <c r="J4" s="16">
        <v>21</v>
      </c>
      <c r="K4" s="16">
        <f>I4+J4</f>
        <v>161</v>
      </c>
      <c r="L4" s="28"/>
      <c r="M4" s="6" t="s">
        <v>15</v>
      </c>
      <c r="N4" s="8">
        <f>IF(M4="FS",I4,K4)</f>
        <v>161</v>
      </c>
      <c r="O4" s="13">
        <v>0.4756944444444444</v>
      </c>
      <c r="P4" s="13">
        <v>0.6429398148148148</v>
      </c>
      <c r="Q4" s="14">
        <f>P4-O4</f>
        <v>0.16724537037037035</v>
      </c>
      <c r="R4" s="9">
        <f>3600*HOUR(Q4)+60*MINUTE(Q4)+SECOND(Q4)</f>
        <v>14450</v>
      </c>
      <c r="S4" s="9">
        <f>-$C$17*N4</f>
        <v>-2809.45</v>
      </c>
      <c r="T4" s="15">
        <f>R4+S4</f>
        <v>11640.55</v>
      </c>
      <c r="U4" s="14">
        <f>TIME(TRUNC(T4/3600),TRUNC(MOD(T4,3600)/60),ROUND(MOD(T4,60),0))</f>
        <v>0.1347337962962963</v>
      </c>
    </row>
    <row r="5" spans="1:21" ht="16.5" customHeight="1">
      <c r="A5" s="7">
        <v>1</v>
      </c>
      <c r="B5" s="4">
        <v>3</v>
      </c>
      <c r="C5" s="28" t="s">
        <v>0</v>
      </c>
      <c r="D5" s="29">
        <v>69660</v>
      </c>
      <c r="E5" s="28" t="s">
        <v>2</v>
      </c>
      <c r="F5" s="1" t="s">
        <v>58</v>
      </c>
      <c r="G5" s="28">
        <v>73</v>
      </c>
      <c r="H5" s="16"/>
      <c r="I5" s="16">
        <f>G5+H5</f>
        <v>73</v>
      </c>
      <c r="J5" s="16">
        <v>18</v>
      </c>
      <c r="K5" s="16">
        <f>I5+J5</f>
        <v>91</v>
      </c>
      <c r="L5" s="28"/>
      <c r="M5" s="6" t="s">
        <v>15</v>
      </c>
      <c r="N5" s="8">
        <f>IF(M5="FS",I5,K5)</f>
        <v>91</v>
      </c>
      <c r="O5" s="13">
        <v>0.4756944444444444</v>
      </c>
      <c r="P5" s="13">
        <v>0.6302662037037037</v>
      </c>
      <c r="Q5" s="14">
        <f>P5-O5</f>
        <v>0.15457175925925926</v>
      </c>
      <c r="R5" s="9">
        <f>3600*HOUR(Q5)+60*MINUTE(Q5)+SECOND(Q5)</f>
        <v>13355</v>
      </c>
      <c r="S5" s="9">
        <f>-$C$17*N5</f>
        <v>-1587.95</v>
      </c>
      <c r="T5" s="15">
        <f>R5+S5</f>
        <v>11767.05</v>
      </c>
      <c r="U5" s="14">
        <f>TIME(TRUNC(T5/3600),TRUNC(MOD(T5,3600)/60),ROUND(MOD(T5,60),0))</f>
        <v>0.13619212962962965</v>
      </c>
    </row>
    <row r="6" spans="1:21" ht="16.5" customHeight="1">
      <c r="A6" s="7">
        <v>1</v>
      </c>
      <c r="B6" s="4">
        <v>4</v>
      </c>
      <c r="C6" s="28" t="s">
        <v>59</v>
      </c>
      <c r="D6" s="29" t="s">
        <v>62</v>
      </c>
      <c r="E6" s="28" t="s">
        <v>48</v>
      </c>
      <c r="F6" s="1" t="s">
        <v>56</v>
      </c>
      <c r="G6" s="28">
        <v>129</v>
      </c>
      <c r="H6" s="16"/>
      <c r="I6" s="16">
        <f>G6+H6</f>
        <v>129</v>
      </c>
      <c r="J6" s="16">
        <v>18</v>
      </c>
      <c r="K6" s="16">
        <f>I6+J6</f>
        <v>147</v>
      </c>
      <c r="L6" s="28"/>
      <c r="M6" s="6" t="s">
        <v>15</v>
      </c>
      <c r="N6" s="8">
        <f>IF(M6="FS",I6,K6)</f>
        <v>147</v>
      </c>
      <c r="O6" s="13">
        <v>0.4756944444444444</v>
      </c>
      <c r="P6" s="13">
        <v>0.6550347222222223</v>
      </c>
      <c r="Q6" s="14">
        <f>P6-O6</f>
        <v>0.17934027777777783</v>
      </c>
      <c r="R6" s="9">
        <f>3600*HOUR(Q6)+60*MINUTE(Q6)+SECOND(Q6)</f>
        <v>15495</v>
      </c>
      <c r="S6" s="9">
        <f>-$C$17*N6</f>
        <v>-2565.15</v>
      </c>
      <c r="T6" s="15">
        <f>R6+S6</f>
        <v>12929.85</v>
      </c>
      <c r="U6" s="14">
        <f>TIME(TRUNC(T6/3600),TRUNC(MOD(T6,3600)/60),ROUND(MOD(T6,60),0))</f>
        <v>0.14965277777777777</v>
      </c>
    </row>
    <row r="7" spans="1:21" ht="15.75" customHeight="1">
      <c r="A7" s="7">
        <v>1</v>
      </c>
      <c r="B7" s="4">
        <v>5</v>
      </c>
      <c r="C7" s="28" t="s">
        <v>35</v>
      </c>
      <c r="D7" s="29">
        <v>826</v>
      </c>
      <c r="E7" s="28" t="s">
        <v>43</v>
      </c>
      <c r="F7" s="1" t="s">
        <v>50</v>
      </c>
      <c r="G7" s="28">
        <v>114</v>
      </c>
      <c r="H7" s="16"/>
      <c r="I7" s="16">
        <f>G7+H7</f>
        <v>114</v>
      </c>
      <c r="J7" s="16">
        <v>18</v>
      </c>
      <c r="K7" s="16">
        <f>I7+J7</f>
        <v>132</v>
      </c>
      <c r="L7" s="28"/>
      <c r="M7" s="6" t="s">
        <v>15</v>
      </c>
      <c r="N7" s="8">
        <f>IF(M7="FS",I7,K7)</f>
        <v>132</v>
      </c>
      <c r="O7" s="13">
        <v>0.4756944444444444</v>
      </c>
      <c r="P7" s="13">
        <v>0.6637847222222223</v>
      </c>
      <c r="Q7" s="14">
        <f>P7-O7</f>
        <v>0.18809027777777787</v>
      </c>
      <c r="R7" s="9">
        <f>3600*HOUR(Q7)+60*MINUTE(Q7)+SECOND(Q7)</f>
        <v>16251</v>
      </c>
      <c r="S7" s="9">
        <f>-$C$17*N7</f>
        <v>-2303.4</v>
      </c>
      <c r="T7" s="15">
        <f>R7+S7</f>
        <v>13947.6</v>
      </c>
      <c r="U7" s="14">
        <f>TIME(TRUNC(T7/3600),TRUNC(MOD(T7,3600)/60),ROUND(MOD(T7,60),0))</f>
        <v>0.16143518518518518</v>
      </c>
    </row>
    <row r="8" spans="1:21" ht="15.75" customHeight="1">
      <c r="A8" s="7">
        <v>1</v>
      </c>
      <c r="B8" s="4">
        <v>6</v>
      </c>
      <c r="C8" s="28" t="s">
        <v>39</v>
      </c>
      <c r="D8" s="29">
        <v>138</v>
      </c>
      <c r="E8" s="28" t="s">
        <v>45</v>
      </c>
      <c r="F8" s="1" t="s">
        <v>52</v>
      </c>
      <c r="G8" s="28">
        <v>0</v>
      </c>
      <c r="H8" s="16"/>
      <c r="I8" s="16">
        <v>124</v>
      </c>
      <c r="J8" s="16">
        <v>18</v>
      </c>
      <c r="K8" s="16">
        <f>I8+J8</f>
        <v>142</v>
      </c>
      <c r="L8" s="28">
        <v>142</v>
      </c>
      <c r="M8" s="6" t="s">
        <v>15</v>
      </c>
      <c r="N8" s="8">
        <f>IF(M8="FS",I8,K8)</f>
        <v>142</v>
      </c>
      <c r="O8" s="13">
        <v>0.4756944444444444</v>
      </c>
      <c r="P8" s="13">
        <v>0.6738657407407408</v>
      </c>
      <c r="Q8" s="14">
        <f>P8-O8</f>
        <v>0.19817129629629637</v>
      </c>
      <c r="R8" s="9">
        <f>3600*HOUR(Q8)+60*MINUTE(Q8)+SECOND(Q8)</f>
        <v>17122</v>
      </c>
      <c r="S8" s="9">
        <f>-$C$17*N8</f>
        <v>-2477.9</v>
      </c>
      <c r="T8" s="15">
        <f>R8+S8</f>
        <v>14644.1</v>
      </c>
      <c r="U8" s="14">
        <f>TIME(TRUNC(T8/3600),TRUNC(MOD(T8,3600)/60),ROUND(MOD(T8,60),0))</f>
        <v>0.16949074074074075</v>
      </c>
    </row>
    <row r="9" spans="1:21" ht="16.5" customHeight="1">
      <c r="A9" s="7">
        <v>1</v>
      </c>
      <c r="B9" s="4">
        <v>7</v>
      </c>
      <c r="C9" s="28" t="s">
        <v>60</v>
      </c>
      <c r="D9" s="29">
        <v>30112</v>
      </c>
      <c r="E9" s="28" t="s">
        <v>49</v>
      </c>
      <c r="F9" s="1" t="s">
        <v>57</v>
      </c>
      <c r="G9" s="28">
        <v>138</v>
      </c>
      <c r="H9" s="16"/>
      <c r="I9" s="16">
        <f>G9+H9</f>
        <v>138</v>
      </c>
      <c r="J9" s="16">
        <v>18</v>
      </c>
      <c r="K9" s="16">
        <f>I9+J9</f>
        <v>156</v>
      </c>
      <c r="L9" s="28"/>
      <c r="M9" s="6" t="s">
        <v>15</v>
      </c>
      <c r="N9" s="8">
        <f>IF(M9="FS",I9,K9)</f>
        <v>156</v>
      </c>
      <c r="O9" s="13">
        <v>0.4756944444444444</v>
      </c>
      <c r="P9" s="13">
        <v>0.6812731481481481</v>
      </c>
      <c r="Q9" s="14">
        <f>P9-O9</f>
        <v>0.20557870370370368</v>
      </c>
      <c r="R9" s="9">
        <f>3600*HOUR(Q9)+60*MINUTE(Q9)+SECOND(Q9)</f>
        <v>17762</v>
      </c>
      <c r="S9" s="9">
        <f>-$C$17*N9</f>
        <v>-2722.2</v>
      </c>
      <c r="T9" s="15">
        <f>R9+S9</f>
        <v>15039.8</v>
      </c>
      <c r="U9" s="14">
        <f>TIME(TRUNC(T9/3600),TRUNC(MOD(T9,3600)/60),ROUND(MOD(T9,60),0))</f>
        <v>0.17407407407407408</v>
      </c>
    </row>
    <row r="10" spans="1:21" ht="16.5" customHeight="1">
      <c r="A10" s="7">
        <v>1</v>
      </c>
      <c r="B10" s="4">
        <v>8</v>
      </c>
      <c r="C10" s="28" t="s">
        <v>40</v>
      </c>
      <c r="D10" s="29">
        <v>760</v>
      </c>
      <c r="E10" s="28" t="s">
        <v>46</v>
      </c>
      <c r="F10" s="1" t="s">
        <v>53</v>
      </c>
      <c r="G10" s="28">
        <v>171</v>
      </c>
      <c r="H10" s="16"/>
      <c r="I10" s="16">
        <f>G10+H10</f>
        <v>171</v>
      </c>
      <c r="J10" s="16">
        <v>18</v>
      </c>
      <c r="K10" s="16">
        <f>I10+J10</f>
        <v>189</v>
      </c>
      <c r="L10" s="28">
        <v>183</v>
      </c>
      <c r="M10" s="6" t="s">
        <v>15</v>
      </c>
      <c r="N10" s="8">
        <f>IF(M10="FS",I10,K10)</f>
        <v>189</v>
      </c>
      <c r="O10" s="13">
        <v>0.4756944444444444</v>
      </c>
      <c r="P10" s="13" t="s">
        <v>65</v>
      </c>
      <c r="Q10" s="14" t="e">
        <f>P10-O10</f>
        <v>#VALUE!</v>
      </c>
      <c r="R10" s="9" t="e">
        <f>3600*HOUR(Q10)+60*MINUTE(Q10)+SECOND(Q10)</f>
        <v>#VALUE!</v>
      </c>
      <c r="S10" s="9">
        <f>-$C$17*N10</f>
        <v>-3298.0499999999997</v>
      </c>
      <c r="T10" s="15" t="e">
        <f>R10+S10</f>
        <v>#VALUE!</v>
      </c>
      <c r="U10" s="14" t="e">
        <f>TIME(TRUNC(T10/3600),TRUNC(MOD(T10,3600)/60),ROUND(MOD(T10,60),0))</f>
        <v>#VALUE!</v>
      </c>
    </row>
    <row r="11" spans="1:21" ht="16.5" customHeight="1">
      <c r="A11" s="7">
        <v>1</v>
      </c>
      <c r="B11" s="4">
        <v>8</v>
      </c>
      <c r="C11" s="28" t="s">
        <v>41</v>
      </c>
      <c r="D11" s="29" t="s">
        <v>61</v>
      </c>
      <c r="E11" s="28" t="s">
        <v>64</v>
      </c>
      <c r="F11" s="1" t="s">
        <v>54</v>
      </c>
      <c r="G11" s="28">
        <v>78</v>
      </c>
      <c r="H11" s="16"/>
      <c r="I11" s="16">
        <f>G11+H11</f>
        <v>78</v>
      </c>
      <c r="J11" s="16">
        <v>21</v>
      </c>
      <c r="K11" s="16">
        <f>I11+J11</f>
        <v>99</v>
      </c>
      <c r="L11" s="28"/>
      <c r="M11" s="6" t="s">
        <v>15</v>
      </c>
      <c r="N11" s="8">
        <f>IF(M11="FS",I11,K11)</f>
        <v>99</v>
      </c>
      <c r="O11" s="13">
        <v>0.4756944444444444</v>
      </c>
      <c r="P11" s="13" t="s">
        <v>65</v>
      </c>
      <c r="Q11" s="14" t="e">
        <f>P11-O11</f>
        <v>#VALUE!</v>
      </c>
      <c r="R11" s="9" t="e">
        <f>3600*HOUR(Q11)+60*MINUTE(Q11)+SECOND(Q11)</f>
        <v>#VALUE!</v>
      </c>
      <c r="S11" s="9">
        <f>-$C$17*N11</f>
        <v>-1727.55</v>
      </c>
      <c r="T11" s="15" t="e">
        <f>R11+S11</f>
        <v>#VALUE!</v>
      </c>
      <c r="U11" s="14" t="e">
        <f>TIME(TRUNC(T11/3600),TRUNC(MOD(T11,3600)/60),ROUND(MOD(T11,60),0))</f>
        <v>#VALUE!</v>
      </c>
    </row>
    <row r="12" spans="1:21" ht="16.5" customHeight="1">
      <c r="A12" s="7">
        <v>1</v>
      </c>
      <c r="B12" s="4">
        <v>8</v>
      </c>
      <c r="C12" s="28" t="s">
        <v>37</v>
      </c>
      <c r="D12" s="29">
        <v>40963</v>
      </c>
      <c r="E12" s="28" t="s">
        <v>2</v>
      </c>
      <c r="F12" s="1" t="s">
        <v>26</v>
      </c>
      <c r="G12" s="28">
        <v>73</v>
      </c>
      <c r="H12" s="16"/>
      <c r="I12" s="16">
        <f>G12+H12</f>
        <v>73</v>
      </c>
      <c r="J12" s="16">
        <v>18</v>
      </c>
      <c r="K12" s="16">
        <f>I12+J12</f>
        <v>91</v>
      </c>
      <c r="L12" s="28"/>
      <c r="M12" s="6" t="s">
        <v>15</v>
      </c>
      <c r="N12" s="8">
        <f>IF(M12="FS",I12,K12)</f>
        <v>91</v>
      </c>
      <c r="O12" s="13">
        <v>0.4756944444444444</v>
      </c>
      <c r="P12" s="13" t="s">
        <v>65</v>
      </c>
      <c r="Q12" s="14" t="e">
        <f>P12-O12</f>
        <v>#VALUE!</v>
      </c>
      <c r="R12" s="9" t="e">
        <f>3600*HOUR(Q12)+60*MINUTE(Q12)+SECOND(Q12)</f>
        <v>#VALUE!</v>
      </c>
      <c r="S12" s="9">
        <f>-$C$17*N12</f>
        <v>-1587.95</v>
      </c>
      <c r="T12" s="15" t="e">
        <f>R12+S12</f>
        <v>#VALUE!</v>
      </c>
      <c r="U12" s="14" t="e">
        <f>TIME(TRUNC(T12/3600),TRUNC(MOD(T12,3600)/60),ROUND(MOD(T12,60),0))</f>
        <v>#VALUE!</v>
      </c>
    </row>
    <row r="13" spans="1:21" ht="16.5" customHeight="1">
      <c r="A13" s="7">
        <v>1</v>
      </c>
      <c r="B13" s="4">
        <v>8</v>
      </c>
      <c r="C13" s="28" t="s">
        <v>38</v>
      </c>
      <c r="D13" s="29" t="s">
        <v>42</v>
      </c>
      <c r="E13" s="28" t="s">
        <v>44</v>
      </c>
      <c r="F13" s="1" t="s">
        <v>51</v>
      </c>
      <c r="G13" s="28">
        <v>0</v>
      </c>
      <c r="H13" s="16"/>
      <c r="I13" s="16">
        <f>G13+H13</f>
        <v>0</v>
      </c>
      <c r="J13" s="16">
        <v>18</v>
      </c>
      <c r="K13" s="16">
        <f>I13+J13</f>
        <v>18</v>
      </c>
      <c r="L13" s="28"/>
      <c r="M13" s="6" t="s">
        <v>15</v>
      </c>
      <c r="N13" s="8">
        <f>IF(M13="FS",I13,K13)</f>
        <v>18</v>
      </c>
      <c r="O13" s="13">
        <v>0.4756944444444444</v>
      </c>
      <c r="P13" s="13" t="s">
        <v>65</v>
      </c>
      <c r="Q13" s="14" t="e">
        <f>P13-O13</f>
        <v>#VALUE!</v>
      </c>
      <c r="R13" s="9" t="e">
        <f>3600*HOUR(Q13)+60*MINUTE(Q13)+SECOND(Q13)</f>
        <v>#VALUE!</v>
      </c>
      <c r="S13" s="9">
        <f>-$C$17*N13</f>
        <v>-314.09999999999997</v>
      </c>
      <c r="T13" s="15" t="e">
        <f>R13+S13</f>
        <v>#VALUE!</v>
      </c>
      <c r="U13" s="14" t="e">
        <f>TIME(TRUNC(T13/3600),TRUNC(MOD(T13,3600)/60),ROUND(MOD(T13,60),0))</f>
        <v>#VALUE!</v>
      </c>
    </row>
    <row r="14" spans="1:21" ht="16.5" customHeight="1">
      <c r="A14" s="7">
        <v>1</v>
      </c>
      <c r="B14" s="4">
        <v>8</v>
      </c>
      <c r="C14" s="28" t="s">
        <v>19</v>
      </c>
      <c r="D14" s="29">
        <v>1660</v>
      </c>
      <c r="E14" s="28" t="s">
        <v>21</v>
      </c>
      <c r="F14" s="1" t="s">
        <v>28</v>
      </c>
      <c r="G14" s="28">
        <v>153</v>
      </c>
      <c r="H14" s="16"/>
      <c r="I14" s="16">
        <f>G14+H14</f>
        <v>153</v>
      </c>
      <c r="J14" s="16">
        <v>18</v>
      </c>
      <c r="K14" s="16">
        <f>I14+J14</f>
        <v>171</v>
      </c>
      <c r="L14" s="28">
        <v>173</v>
      </c>
      <c r="M14" s="6" t="s">
        <v>15</v>
      </c>
      <c r="N14" s="8">
        <f>IF(M14="FS",I14,K14)</f>
        <v>171</v>
      </c>
      <c r="O14" s="13">
        <v>0.4756944444444444</v>
      </c>
      <c r="P14" s="13" t="s">
        <v>65</v>
      </c>
      <c r="Q14" s="14" t="e">
        <f>P14-O14</f>
        <v>#VALUE!</v>
      </c>
      <c r="R14" s="9" t="e">
        <f>3600*HOUR(Q14)+60*MINUTE(Q14)+SECOND(Q14)</f>
        <v>#VALUE!</v>
      </c>
      <c r="S14" s="9">
        <f>-$C$17*N14</f>
        <v>-2983.95</v>
      </c>
      <c r="T14" s="15" t="e">
        <f>R14+S14</f>
        <v>#VALUE!</v>
      </c>
      <c r="U14" s="14" t="e">
        <f>TIME(TRUNC(T14/3600),TRUNC(MOD(T14,3600)/60),ROUND(MOD(T14,60),0))</f>
        <v>#VALUE!</v>
      </c>
    </row>
    <row r="15" spans="1:21" ht="16.5" customHeight="1">
      <c r="A15" s="7">
        <v>1</v>
      </c>
      <c r="B15" s="4">
        <v>8</v>
      </c>
      <c r="C15" s="28" t="s">
        <v>63</v>
      </c>
      <c r="D15" s="29">
        <v>11220</v>
      </c>
      <c r="E15" s="28" t="s">
        <v>47</v>
      </c>
      <c r="F15" s="1" t="s">
        <v>55</v>
      </c>
      <c r="G15" s="28">
        <v>79</v>
      </c>
      <c r="H15" s="16"/>
      <c r="I15" s="16">
        <f>G15+H15</f>
        <v>79</v>
      </c>
      <c r="J15" s="16">
        <v>18</v>
      </c>
      <c r="K15" s="16">
        <f>I15+J15</f>
        <v>97</v>
      </c>
      <c r="L15" s="28">
        <v>96</v>
      </c>
      <c r="M15" s="6" t="s">
        <v>15</v>
      </c>
      <c r="N15" s="8">
        <f>IF(M15="FS",I15,K15)</f>
        <v>97</v>
      </c>
      <c r="O15" s="13">
        <v>0.4756944444444444</v>
      </c>
      <c r="P15" s="13" t="s">
        <v>65</v>
      </c>
      <c r="Q15" s="14" t="e">
        <f>P15-O15</f>
        <v>#VALUE!</v>
      </c>
      <c r="R15" s="9" t="e">
        <f>3600*HOUR(Q15)+60*MINUTE(Q15)+SECOND(Q15)</f>
        <v>#VALUE!</v>
      </c>
      <c r="S15" s="9">
        <f>-$C$17*N15</f>
        <v>-1692.6499999999999</v>
      </c>
      <c r="T15" s="15" t="e">
        <f>R15+S15</f>
        <v>#VALUE!</v>
      </c>
      <c r="U15" s="14" t="e">
        <f>TIME(TRUNC(T15/3600),TRUNC(MOD(T15,3600)/60),ROUND(MOD(T15,60),0))</f>
        <v>#VALUE!</v>
      </c>
    </row>
    <row r="16" spans="1:21" ht="16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8"/>
      <c r="O16" s="17"/>
      <c r="P16" s="17"/>
      <c r="Q16" s="19"/>
      <c r="R16" s="17"/>
      <c r="S16" s="20"/>
      <c r="T16" s="20"/>
      <c r="U16" s="17"/>
    </row>
    <row r="17" spans="1:3" ht="16.5" customHeight="1">
      <c r="A17" s="7" t="s">
        <v>18</v>
      </c>
      <c r="C17" s="27">
        <v>17.45</v>
      </c>
    </row>
  </sheetData>
  <sheetProtection/>
  <printOptions horizontalCentered="1"/>
  <pageMargins left="0.5" right="0.5" top="1.5" bottom="1" header="0.5" footer="0.5"/>
  <pageSetup fitToHeight="1" fitToWidth="1" horizontalDpi="600" verticalDpi="600" orientation="landscape" scale="85" r:id="rId3"/>
  <headerFooter alignWithMargins="0">
    <oddHeader>&amp;C&amp;"Arial,Bold"SYC Fall Equinox Regatta
September 27-28, 2008
 Results - &amp;A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Watkins</dc:creator>
  <cp:keywords/>
  <dc:description/>
  <cp:lastModifiedBy>b</cp:lastModifiedBy>
  <cp:lastPrinted>2008-09-29T04:06:39Z</cp:lastPrinted>
  <dcterms:created xsi:type="dcterms:W3CDTF">2003-07-21T23:28:56Z</dcterms:created>
  <dcterms:modified xsi:type="dcterms:W3CDTF">2008-09-29T04:07:26Z</dcterms:modified>
  <cp:category/>
  <cp:version/>
  <cp:contentType/>
  <cp:contentStatus/>
</cp:coreProperties>
</file>